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'ССР'!$1:$55</definedName>
  </definedNames>
  <calcPr fullCalcOnLoad="1"/>
</workbook>
</file>

<file path=xl/sharedStrings.xml><?xml version="1.0" encoding="utf-8"?>
<sst xmlns="http://schemas.openxmlformats.org/spreadsheetml/2006/main" count="63" uniqueCount="57">
  <si>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</si>
  <si>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</si>
  <si>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</si>
  <si>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</si>
  <si>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</si>
  <si>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</si>
  <si>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</si>
  <si>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</si>
  <si>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</si>
  <si>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</si>
  <si>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</si>
  <si>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</si>
  <si>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</si>
  <si>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</si>
  <si>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</si>
  <si>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</si>
  <si>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</si>
  <si>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</si>
  <si>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</si>
  <si>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</si>
  <si>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</si>
  <si>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</si>
  <si>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</si>
  <si>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</si>
  <si>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</si>
  <si>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</si>
  <si>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</si>
  <si>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</si>
  <si>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</si>
  <si>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</si>
  <si>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</si>
  <si>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</si>
  <si>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</si>
  <si>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</si>
  <si>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</si>
  <si>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</si>
  <si>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</si>
  <si>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</si>
  <si>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</si>
  <si>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Строительные работы в текущих ценах (К=5,88)</t>
  </si>
  <si>
    <t>Монтажные работы в текущих ценах (К=5,88)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</si>
  <si>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</si>
  <si>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</si>
  <si>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</si>
  <si>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</si>
  <si>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</si>
  <si>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</si>
  <si>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</si>
  <si>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</si>
  <si>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Письмо Минстроя от 15.05.2014 г №8367-EC/08</t>
  </si>
  <si>
    <t>Капитальный ремонт фундаментов многоквартирного жилого дома по адресу: Костромская  область, Костромской район, п. Крутик, д.7</t>
  </si>
  <si>
    <t>Капитальный ремонт фундаментов многоквартирного жилого дома по адресу: Костромская  область, Костромской район,                                         п. Крутик, д.7</t>
  </si>
  <si>
    <t>ГСНр-81-05-01-2001 п.2.1 таб. 1</t>
  </si>
  <si>
    <t>Средства на возведение, разборку временных зданий, сооружений -0,3%:</t>
  </si>
  <si>
    <t xml:space="preserve">ГСНр 81-05-02-2001
 п.2.3 таб 2 </t>
  </si>
  <si>
    <t>Дополнительные затраты при производстве СМР в зимнее время (%=1,84) от итога строительных и монтажных работ  глав 1-6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</si>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</sst>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31">
      <selection activeCell="L44" sqref="L4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33" t="s">
        <v>42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5" t="s">
        <v>11</v>
      </c>
      <c r="B6" s="45"/>
      <c r="C6" s="45"/>
      <c r="D6" s="45"/>
      <c r="F6" s="45" t="s">
        <v>12</v>
      </c>
      <c r="G6" s="45"/>
      <c r="H6" s="45"/>
      <c r="I6" s="4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f>H48</f>
        <v>243.81</v>
      </c>
      <c r="D8" s="19" t="s">
        <v>1</v>
      </c>
      <c r="F8" s="46">
        <f>C8</f>
        <v>243.81</v>
      </c>
      <c r="G8" s="46"/>
      <c r="H8" s="19" t="s">
        <v>1</v>
      </c>
      <c r="I8" s="19"/>
    </row>
    <row r="9" spans="1:9" s="1" customFormat="1" ht="12.75">
      <c r="A9" s="29"/>
      <c r="B9" s="30" t="s">
        <v>56</v>
      </c>
      <c r="C9" s="28">
        <f>H49</f>
        <v>0.1176</v>
      </c>
      <c r="D9" s="19" t="s">
        <v>1</v>
      </c>
      <c r="F9" s="43">
        <f>C9</f>
        <v>0.1176</v>
      </c>
      <c r="G9" s="43"/>
      <c r="H9" s="19" t="s">
        <v>1</v>
      </c>
      <c r="I9" s="29"/>
    </row>
    <row r="10" spans="1:9" s="1" customFormat="1" ht="12.75">
      <c r="A10" s="41"/>
      <c r="B10" s="41"/>
      <c r="C10" s="41"/>
      <c r="D10" s="41"/>
      <c r="F10" s="41"/>
      <c r="G10" s="41"/>
      <c r="H10" s="41"/>
      <c r="I10" s="41"/>
    </row>
    <row r="11" spans="1:9" s="1" customFormat="1" ht="12.75" customHeight="1">
      <c r="A11" s="39" t="s">
        <v>14</v>
      </c>
      <c r="B11" s="39"/>
      <c r="C11" s="39"/>
      <c r="D11" s="39"/>
      <c r="F11" s="48" t="s">
        <v>32</v>
      </c>
      <c r="G11" s="48"/>
      <c r="H11" s="48"/>
      <c r="I11" s="20"/>
    </row>
    <row r="12" spans="1:9" s="1" customFormat="1" ht="12.75">
      <c r="A12" s="41"/>
      <c r="B12" s="41"/>
      <c r="C12" s="41"/>
      <c r="D12" s="41"/>
      <c r="F12" s="41"/>
      <c r="G12" s="41"/>
      <c r="H12" s="41"/>
      <c r="I12" s="41"/>
    </row>
    <row r="13" spans="1:9" s="1" customFormat="1" ht="12.75" customHeight="1">
      <c r="A13" s="38" t="s">
        <v>15</v>
      </c>
      <c r="B13" s="39"/>
      <c r="C13" s="39"/>
      <c r="D13" s="39"/>
      <c r="F13" s="49" t="s">
        <v>15</v>
      </c>
      <c r="G13" s="49"/>
      <c r="H13" s="49"/>
      <c r="I13" s="20"/>
    </row>
    <row r="14" s="1" customFormat="1" ht="12.75"/>
    <row r="15" s="1" customFormat="1" ht="12.75"/>
    <row r="16" spans="1:8" s="1" customFormat="1" ht="12.75">
      <c r="A16" s="42" t="s">
        <v>16</v>
      </c>
      <c r="B16" s="42"/>
      <c r="C16" s="42"/>
      <c r="D16" s="42"/>
      <c r="E16" s="42"/>
      <c r="F16" s="42"/>
      <c r="G16" s="42"/>
      <c r="H16" s="42"/>
    </row>
    <row r="17" spans="1:8" s="1" customFormat="1" ht="24.75" customHeight="1">
      <c r="A17" s="31" t="s">
        <v>50</v>
      </c>
      <c r="B17" s="31"/>
      <c r="C17" s="31"/>
      <c r="D17" s="31"/>
      <c r="E17" s="31"/>
      <c r="F17" s="31"/>
      <c r="G17" s="31"/>
      <c r="H17" s="31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7" t="s">
        <v>35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35" t="s">
        <v>17</v>
      </c>
      <c r="B22" s="35" t="s">
        <v>18</v>
      </c>
      <c r="C22" s="35" t="s">
        <v>6</v>
      </c>
      <c r="D22" s="35" t="s">
        <v>19</v>
      </c>
      <c r="E22" s="35"/>
      <c r="F22" s="35"/>
      <c r="G22" s="35"/>
      <c r="H22" s="35" t="s">
        <v>20</v>
      </c>
    </row>
    <row r="23" spans="1:8" s="1" customFormat="1" ht="43.5" customHeight="1">
      <c r="A23" s="35"/>
      <c r="B23" s="35"/>
      <c r="C23" s="35"/>
      <c r="D23" s="5" t="s">
        <v>21</v>
      </c>
      <c r="E23" s="5" t="s">
        <v>5</v>
      </c>
      <c r="F23" s="5" t="s">
        <v>2</v>
      </c>
      <c r="G23" s="5" t="s">
        <v>3</v>
      </c>
      <c r="H23" s="3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54.75" customHeight="1">
      <c r="A27" s="7"/>
      <c r="B27" s="9" t="s">
        <v>38</v>
      </c>
      <c r="C27" s="21" t="s">
        <v>51</v>
      </c>
      <c r="D27" s="23">
        <v>33.73</v>
      </c>
      <c r="E27" s="23">
        <v>0</v>
      </c>
      <c r="F27" s="23">
        <v>0</v>
      </c>
      <c r="G27" s="23">
        <v>0</v>
      </c>
      <c r="H27" s="24">
        <f>ROUND(D27+E27+F27+G27,2)</f>
        <v>33.73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33.73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33.73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33.73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33.73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52</v>
      </c>
      <c r="C32" s="21" t="s">
        <v>53</v>
      </c>
      <c r="D32" s="23">
        <f>ROUND(D29*0.3%,2)</f>
        <v>0.1</v>
      </c>
      <c r="E32" s="23">
        <f>ROUND(E29*0.3%,2)</f>
        <v>0</v>
      </c>
      <c r="F32" s="25"/>
      <c r="G32" s="25"/>
      <c r="H32" s="24">
        <f>D32+E32+F32+G32</f>
        <v>0.1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0.02</v>
      </c>
      <c r="E33" s="23">
        <f>ROUND(E32*15%,2)</f>
        <v>0</v>
      </c>
      <c r="F33" s="25"/>
      <c r="G33" s="25"/>
      <c r="H33" s="24">
        <f>D33+E33+F33+G33</f>
        <v>0.02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0.1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0.1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0.02</v>
      </c>
      <c r="E35" s="25">
        <f>ROUND(E33,2)</f>
        <v>0</v>
      </c>
      <c r="F35" s="25"/>
      <c r="G35" s="25"/>
      <c r="H35" s="25">
        <f>D35+E35+F35+G35</f>
        <v>0.02</v>
      </c>
      <c r="I35" s="8"/>
    </row>
    <row r="36" spans="1:9" s="1" customFormat="1" ht="12.75">
      <c r="A36" s="7"/>
      <c r="B36" s="15"/>
      <c r="C36" s="15" t="s">
        <v>37</v>
      </c>
      <c r="D36" s="25">
        <f>ROUND(D29+D34,2)</f>
        <v>33.83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33.83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36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54</v>
      </c>
      <c r="C39" s="21" t="s">
        <v>55</v>
      </c>
      <c r="D39" s="23">
        <f>ROUND(D36*1.84%,2)</f>
        <v>0.62</v>
      </c>
      <c r="E39" s="23">
        <f>ROUND(E36*1.84%,2)</f>
        <v>0</v>
      </c>
      <c r="F39" s="23"/>
      <c r="G39" s="23"/>
      <c r="H39" s="24">
        <f>D39+E39+F39+G39</f>
        <v>0.62</v>
      </c>
      <c r="I39" s="8"/>
    </row>
    <row r="40" spans="1:9" s="1" customFormat="1" ht="12.75">
      <c r="A40" s="10"/>
      <c r="B40" s="15"/>
      <c r="C40" s="15" t="s">
        <v>24</v>
      </c>
      <c r="D40" s="25">
        <f>ROUND(D39,2)</f>
        <v>0.62</v>
      </c>
      <c r="E40" s="25">
        <f>ROUND(E39,2)</f>
        <v>0</v>
      </c>
      <c r="F40" s="25">
        <f>ROUND(F39,2)</f>
        <v>0</v>
      </c>
      <c r="G40" s="25">
        <f>ROUND(G39,2)</f>
        <v>0</v>
      </c>
      <c r="H40" s="25">
        <f>D40+E40+F40+G40</f>
        <v>0.62</v>
      </c>
      <c r="I40" s="8"/>
    </row>
    <row r="41" spans="1:9" s="1" customFormat="1" ht="12.75">
      <c r="A41" s="10"/>
      <c r="B41" s="15"/>
      <c r="C41" s="15" t="s">
        <v>34</v>
      </c>
      <c r="D41" s="25">
        <f>ROUND(D36+D40,2)</f>
        <v>34.45</v>
      </c>
      <c r="E41" s="25">
        <f>ROUND(E29+E40,2)</f>
        <v>0</v>
      </c>
      <c r="F41" s="25">
        <f>ROUND(F29+F40,2)</f>
        <v>0</v>
      </c>
      <c r="G41" s="25">
        <f>ROUND(G29+G40,2)</f>
        <v>0</v>
      </c>
      <c r="H41" s="25">
        <f>D41+E41+F41+G41</f>
        <v>34.45</v>
      </c>
      <c r="I41" s="8"/>
    </row>
    <row r="42" spans="1:9" s="1" customFormat="1" ht="25.5">
      <c r="A42" s="10"/>
      <c r="B42" s="14" t="s">
        <v>26</v>
      </c>
      <c r="C42" s="21" t="s">
        <v>27</v>
      </c>
      <c r="D42" s="23">
        <f>ROUND(D41*2%,2)</f>
        <v>0.69</v>
      </c>
      <c r="E42" s="23">
        <f>ROUND(E41*2%,2)</f>
        <v>0</v>
      </c>
      <c r="F42" s="23">
        <f>ROUND(F29*2%,2)</f>
        <v>0</v>
      </c>
      <c r="G42" s="23">
        <f>ROUND(G29*2%,2)</f>
        <v>0</v>
      </c>
      <c r="H42" s="23">
        <f>SUM(D42:G42)</f>
        <v>0.69</v>
      </c>
      <c r="I42" s="8"/>
    </row>
    <row r="43" spans="1:9" s="1" customFormat="1" ht="21">
      <c r="A43" s="7"/>
      <c r="B43" s="15"/>
      <c r="C43" s="15" t="s">
        <v>28</v>
      </c>
      <c r="D43" s="25">
        <f>D41+D42</f>
        <v>35.14</v>
      </c>
      <c r="E43" s="25">
        <f>E41+E42</f>
        <v>0</v>
      </c>
      <c r="F43" s="25">
        <f>F41+F42</f>
        <v>0</v>
      </c>
      <c r="G43" s="25">
        <f>G42+G41</f>
        <v>0</v>
      </c>
      <c r="H43" s="25">
        <f aca="true" t="shared" si="0" ref="H43:H49">D43+E43+F43+G43</f>
        <v>35.14</v>
      </c>
      <c r="I43" s="8"/>
    </row>
    <row r="44" spans="1:9" s="1" customFormat="1" ht="28.5" customHeight="1">
      <c r="A44" s="10"/>
      <c r="B44" s="36" t="s">
        <v>49</v>
      </c>
      <c r="C44" s="21" t="s">
        <v>39</v>
      </c>
      <c r="D44" s="23">
        <f>ROUND(D43*5.88,2)</f>
        <v>206.62</v>
      </c>
      <c r="E44" s="24"/>
      <c r="F44" s="23"/>
      <c r="G44" s="24"/>
      <c r="H44" s="23">
        <f t="shared" si="0"/>
        <v>206.62</v>
      </c>
      <c r="I44" s="8"/>
    </row>
    <row r="45" spans="1:9" s="1" customFormat="1" ht="18.75" customHeight="1">
      <c r="A45" s="10"/>
      <c r="B45" s="37"/>
      <c r="C45" s="21" t="s">
        <v>40</v>
      </c>
      <c r="D45" s="23"/>
      <c r="E45" s="23">
        <f>ROUND(E43*5.88,2)</f>
        <v>0</v>
      </c>
      <c r="F45" s="23"/>
      <c r="G45" s="24"/>
      <c r="H45" s="23">
        <f t="shared" si="0"/>
        <v>0</v>
      </c>
      <c r="I45" s="12"/>
    </row>
    <row r="46" spans="1:9" s="1" customFormat="1" ht="21">
      <c r="A46" s="10"/>
      <c r="B46" s="15"/>
      <c r="C46" s="15" t="s">
        <v>4</v>
      </c>
      <c r="D46" s="26">
        <f>ROUND(D44+D45,2)</f>
        <v>206.62</v>
      </c>
      <c r="E46" s="26">
        <f>ROUND(E44+E45,2)</f>
        <v>0</v>
      </c>
      <c r="F46" s="26">
        <f>ROUND(F44+F45,2)</f>
        <v>0</v>
      </c>
      <c r="G46" s="26">
        <f>ROUND(G44+G45,2)</f>
        <v>0</v>
      </c>
      <c r="H46" s="25">
        <f t="shared" si="0"/>
        <v>206.62</v>
      </c>
      <c r="I46" s="8"/>
    </row>
    <row r="47" spans="1:9" s="1" customFormat="1" ht="33.75" customHeight="1">
      <c r="A47" s="7"/>
      <c r="B47" s="14" t="s">
        <v>29</v>
      </c>
      <c r="C47" s="21" t="s">
        <v>30</v>
      </c>
      <c r="D47" s="27">
        <f>ROUND(D46*18%,2)</f>
        <v>37.19</v>
      </c>
      <c r="E47" s="27">
        <f>ROUND(E46*18%,2)</f>
        <v>0</v>
      </c>
      <c r="F47" s="27">
        <f>ROUND(F46*18%,2)</f>
        <v>0</v>
      </c>
      <c r="G47" s="27">
        <f>ROUND(G46*18%,2)</f>
        <v>0</v>
      </c>
      <c r="H47" s="23">
        <f t="shared" si="0"/>
        <v>37.19</v>
      </c>
      <c r="I47" s="8"/>
    </row>
    <row r="48" spans="1:9" s="1" customFormat="1" ht="12.75">
      <c r="A48" s="7"/>
      <c r="B48" s="15"/>
      <c r="C48" s="15" t="s">
        <v>31</v>
      </c>
      <c r="D48" s="25">
        <f>ROUND(D46+D47,2)</f>
        <v>243.81</v>
      </c>
      <c r="E48" s="25">
        <f>ROUND(E46+E47,2)</f>
        <v>0</v>
      </c>
      <c r="F48" s="25">
        <f>ROUND(F46+F47,2)</f>
        <v>0</v>
      </c>
      <c r="G48" s="25">
        <f>ROUND(G46+G47,2)</f>
        <v>0</v>
      </c>
      <c r="H48" s="25">
        <f t="shared" si="0"/>
        <v>243.81</v>
      </c>
      <c r="I48" s="8"/>
    </row>
    <row r="49" spans="1:9" s="1" customFormat="1" ht="12.75">
      <c r="A49" s="7"/>
      <c r="B49" s="15"/>
      <c r="C49" s="9" t="s">
        <v>44</v>
      </c>
      <c r="D49" s="25">
        <f>D35*5.88</f>
        <v>0.1176</v>
      </c>
      <c r="E49" s="25">
        <f>E35*5.88</f>
        <v>0</v>
      </c>
      <c r="F49" s="25">
        <f>F35*5.88</f>
        <v>0</v>
      </c>
      <c r="G49" s="25">
        <f>G35*5.88</f>
        <v>0</v>
      </c>
      <c r="H49" s="25">
        <f t="shared" si="0"/>
        <v>0.1176</v>
      </c>
      <c r="I49" s="8"/>
    </row>
    <row r="50" spans="1:8" s="1" customFormat="1" ht="12.75">
      <c r="A50" s="8"/>
      <c r="B50" s="8"/>
      <c r="C50" s="8"/>
      <c r="D50" s="8"/>
      <c r="E50" s="8"/>
      <c r="F50" s="8"/>
      <c r="G50" s="8"/>
      <c r="H50" s="8"/>
    </row>
    <row r="51" spans="1:8" s="1" customFormat="1" ht="12.75">
      <c r="A51" s="32" t="s">
        <v>41</v>
      </c>
      <c r="B51" s="32"/>
      <c r="C51" s="33"/>
      <c r="D51" s="34"/>
      <c r="E51" s="34"/>
      <c r="F51" s="34"/>
      <c r="G51" s="34"/>
      <c r="H51" s="34"/>
    </row>
    <row r="52" spans="3:9" s="1" customFormat="1" ht="12.75">
      <c r="C52" s="3"/>
      <c r="D52" s="3"/>
      <c r="E52" s="3"/>
      <c r="F52" s="3"/>
      <c r="G52" s="3"/>
      <c r="H52" s="3"/>
      <c r="I52" s="16"/>
    </row>
    <row r="53" spans="1:8" s="1" customFormat="1" ht="12.75">
      <c r="A53" s="32" t="s">
        <v>0</v>
      </c>
      <c r="B53" s="32"/>
      <c r="C53" s="44"/>
      <c r="D53" s="44"/>
      <c r="E53" s="44"/>
      <c r="F53" s="44"/>
      <c r="G53" s="44"/>
      <c r="H53" s="44"/>
    </row>
    <row r="54" spans="3:7" s="1" customFormat="1" ht="12.75">
      <c r="C54" s="8"/>
      <c r="D54" s="8"/>
      <c r="E54" s="8"/>
      <c r="F54" s="8"/>
      <c r="G54" s="8"/>
    </row>
    <row r="55" s="1" customFormat="1" ht="12.75"/>
  </sheetData>
  <sheetProtection/>
  <mergeCells count="28">
    <mergeCell ref="A16:H16"/>
    <mergeCell ref="F9:G9"/>
    <mergeCell ref="A53:B53"/>
    <mergeCell ref="C53:H53"/>
    <mergeCell ref="A6:D6"/>
    <mergeCell ref="F6:I6"/>
    <mergeCell ref="A8:B8"/>
    <mergeCell ref="F8:G8"/>
    <mergeCell ref="A19:H19"/>
    <mergeCell ref="F11:H11"/>
    <mergeCell ref="A13:D13"/>
    <mergeCell ref="A3:H3"/>
    <mergeCell ref="B4:H4"/>
    <mergeCell ref="F10:I10"/>
    <mergeCell ref="A11:D11"/>
    <mergeCell ref="A12:D12"/>
    <mergeCell ref="F12:I12"/>
    <mergeCell ref="A10:D10"/>
    <mergeCell ref="F13:H13"/>
    <mergeCell ref="A17:H17"/>
    <mergeCell ref="A51:B51"/>
    <mergeCell ref="C51:H51"/>
    <mergeCell ref="A22:A23"/>
    <mergeCell ref="B22:B23"/>
    <mergeCell ref="C22:C23"/>
    <mergeCell ref="D22:G22"/>
    <mergeCell ref="H22:H23"/>
    <mergeCell ref="B44:B4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2015-02-04T12:02:20Z</dcterms:modified>
  <cp:category/>
  <cp:version/>
  <cp:contentType/>
  <cp:contentStatus/>
</cp:coreProperties>
</file>