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'ССР'!$23:$25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<sst xmlns="http://schemas.openxmlformats.org/spreadsheetml/2006/main" count="67" uniqueCount="60">
  <si>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</si>
  <si>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</si>
  <si>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</si>
  <si>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</si>
  <si>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</si>
  <si>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</si>
  <si>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</si>
  <si>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</si>
  <si>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</si>
  <si>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</si>
  <si>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</si>
  <si>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</si>
  <si>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</si>
  <si>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</si>
  <si>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</si>
  <si>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</si>
  <si>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</si>
  <si>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</si>
  <si>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</si>
  <si>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</si>
  <si>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</si>
  <si>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</si>
  <si>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</si>
  <si>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</si>
  <si>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</si>
  <si>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</si>
  <si>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</si>
  <si>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</si>
  <si>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</si>
  <si>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</si>
  <si>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</si>
  <si>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</si>
  <si>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</si>
  <si>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</si>
  <si>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</si>
  <si>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</si>
  <si>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</si>
  <si>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</si>
  <si>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</si>
  <si>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</si>
  <si>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</si>
  <si>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</si>
  <si>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</si>
  <si>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</si>
  <si>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</si>
  <si>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</si>
  <si>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</si>
  <si>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</si>
  <si>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</si>
  <si>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</si>
  <si>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</si>
  <si>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</si>
  <si>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Специалист                                                                         Чуманова Л.Н.</t>
  </si>
  <si>
    <t>в том числе возврат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</si>
  <si>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</si>
  <si>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</si>
  <si>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 xml:space="preserve">ГСНр 81-05-02-2001
 п.2.1 таб 2 </t>
  </si>
  <si>
    <t>Капитальный ремонт  кровли многоквартирного жилого дома по адресу: г. Кострома, пер. Сенной, 1/17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</si>
  <si>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4267/1,18/6,85</t>
    </r>
  </si>
  <si>
    <t>Дополнительные затраты при производстве СМР в зимнее время (%=1,02*1,1=1.122)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</si>
</sst>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2">
      <selection activeCell="D28" sqref="D2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7.140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5" t="s">
        <v>10</v>
      </c>
      <c r="B3" s="45"/>
      <c r="C3" s="45"/>
      <c r="D3" s="45"/>
      <c r="E3" s="45"/>
      <c r="F3" s="45"/>
      <c r="G3" s="45"/>
      <c r="H3" s="45"/>
    </row>
    <row r="4" spans="1:8" s="1" customFormat="1" ht="12.75">
      <c r="A4" s="2" t="s">
        <v>0</v>
      </c>
      <c r="B4" s="46" t="s">
        <v>42</v>
      </c>
      <c r="C4" s="38"/>
      <c r="D4" s="38"/>
      <c r="E4" s="38"/>
      <c r="F4" s="38"/>
      <c r="G4" s="38"/>
      <c r="H4" s="38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4" t="s">
        <v>11</v>
      </c>
      <c r="B6" s="34"/>
      <c r="C6" s="34"/>
      <c r="D6" s="34"/>
      <c r="F6" s="34" t="s">
        <v>12</v>
      </c>
      <c r="G6" s="34"/>
      <c r="H6" s="34"/>
      <c r="I6" s="3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5" t="s">
        <v>13</v>
      </c>
      <c r="B8" s="35"/>
      <c r="C8" s="28">
        <f>H51</f>
        <v>420.35999999999996</v>
      </c>
      <c r="D8" s="19" t="s">
        <v>1</v>
      </c>
      <c r="F8" s="36">
        <f>C8</f>
        <v>420.35999999999996</v>
      </c>
      <c r="G8" s="36"/>
      <c r="H8" s="19" t="s">
        <v>1</v>
      </c>
      <c r="I8" s="19"/>
    </row>
    <row r="9" spans="1:9" s="1" customFormat="1" ht="12.75">
      <c r="A9" s="30"/>
      <c r="B9" s="31" t="s">
        <v>53</v>
      </c>
      <c r="C9" s="28">
        <f>H52</f>
        <v>0.226</v>
      </c>
      <c r="D9" s="19" t="s">
        <v>1</v>
      </c>
      <c r="F9" s="36">
        <f>C9</f>
        <v>0.226</v>
      </c>
      <c r="G9" s="36"/>
      <c r="H9" s="19" t="s">
        <v>1</v>
      </c>
      <c r="I9" s="30"/>
    </row>
    <row r="10" spans="1:9" s="1" customFormat="1" ht="12.75">
      <c r="A10" s="47"/>
      <c r="B10" s="47"/>
      <c r="C10" s="47"/>
      <c r="D10" s="47"/>
      <c r="F10" s="47"/>
      <c r="G10" s="47"/>
      <c r="H10" s="47"/>
      <c r="I10" s="47"/>
    </row>
    <row r="11" spans="1:8" s="1" customFormat="1" ht="12.75">
      <c r="A11" s="47"/>
      <c r="B11" s="47"/>
      <c r="C11" s="47"/>
      <c r="D11" s="47"/>
      <c r="F11" s="47"/>
      <c r="G11" s="47"/>
      <c r="H11" s="47"/>
    </row>
    <row r="12" spans="1:9" s="1" customFormat="1" ht="12.75" customHeight="1">
      <c r="A12" s="35" t="s">
        <v>14</v>
      </c>
      <c r="B12" s="35"/>
      <c r="C12" s="35"/>
      <c r="D12" s="35"/>
      <c r="F12" s="39" t="s">
        <v>32</v>
      </c>
      <c r="G12" s="39"/>
      <c r="H12" s="39"/>
      <c r="I12" s="20"/>
    </row>
    <row r="13" spans="1:9" s="1" customFormat="1" ht="12.75">
      <c r="A13" s="47"/>
      <c r="B13" s="47"/>
      <c r="C13" s="47"/>
      <c r="D13" s="47"/>
      <c r="F13" s="47"/>
      <c r="G13" s="47"/>
      <c r="H13" s="47"/>
      <c r="I13" s="47"/>
    </row>
    <row r="14" spans="1:9" s="1" customFormat="1" ht="12.75" customHeight="1">
      <c r="A14" s="44" t="s">
        <v>15</v>
      </c>
      <c r="B14" s="35"/>
      <c r="C14" s="35"/>
      <c r="D14" s="35"/>
      <c r="F14" s="40" t="s">
        <v>15</v>
      </c>
      <c r="G14" s="40"/>
      <c r="H14" s="40"/>
      <c r="I14" s="20"/>
    </row>
    <row r="15" s="1" customFormat="1" ht="12.75"/>
    <row r="16" s="1" customFormat="1" ht="12.75"/>
    <row r="17" spans="1:8" s="1" customFormat="1" ht="12.75">
      <c r="A17" s="48" t="s">
        <v>16</v>
      </c>
      <c r="B17" s="48"/>
      <c r="C17" s="48"/>
      <c r="D17" s="48"/>
      <c r="E17" s="48"/>
      <c r="F17" s="48"/>
      <c r="G17" s="48"/>
      <c r="H17" s="48"/>
    </row>
    <row r="18" spans="1:8" s="1" customFormat="1" ht="13.5" customHeight="1">
      <c r="A18" s="49" t="s">
        <v>57</v>
      </c>
      <c r="B18" s="49"/>
      <c r="C18" s="49"/>
      <c r="D18" s="49"/>
      <c r="E18" s="49"/>
      <c r="F18" s="49"/>
      <c r="G18" s="49"/>
      <c r="H18" s="49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37" t="s">
        <v>36</v>
      </c>
      <c r="B20" s="38"/>
      <c r="C20" s="38"/>
      <c r="D20" s="38"/>
      <c r="E20" s="38"/>
      <c r="F20" s="38"/>
      <c r="G20" s="38"/>
      <c r="H20" s="38"/>
    </row>
    <row r="21" s="1" customFormat="1" ht="4.5" customHeight="1"/>
    <row r="22" s="1" customFormat="1" ht="4.5" customHeight="1"/>
    <row r="23" spans="1:8" s="1" customFormat="1" ht="15" customHeight="1">
      <c r="A23" s="43" t="s">
        <v>17</v>
      </c>
      <c r="B23" s="43" t="s">
        <v>18</v>
      </c>
      <c r="C23" s="43" t="s">
        <v>6</v>
      </c>
      <c r="D23" s="43" t="s">
        <v>19</v>
      </c>
      <c r="E23" s="43"/>
      <c r="F23" s="43"/>
      <c r="G23" s="43"/>
      <c r="H23" s="43" t="s">
        <v>20</v>
      </c>
    </row>
    <row r="24" spans="1:8" s="1" customFormat="1" ht="43.5" customHeight="1">
      <c r="A24" s="43"/>
      <c r="B24" s="43"/>
      <c r="C24" s="43"/>
      <c r="D24" s="5" t="s">
        <v>21</v>
      </c>
      <c r="E24" s="5" t="s">
        <v>5</v>
      </c>
      <c r="F24" s="5" t="s">
        <v>2</v>
      </c>
      <c r="G24" s="5" t="s">
        <v>3</v>
      </c>
      <c r="H24" s="43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57</v>
      </c>
      <c r="D28" s="23">
        <v>60.28</v>
      </c>
      <c r="E28" s="23">
        <v>0</v>
      </c>
      <c r="F28" s="23">
        <v>0</v>
      </c>
      <c r="G28" s="23">
        <v>0</v>
      </c>
      <c r="H28" s="24">
        <f>ROUND(D28+E28+F28+G28,2)</f>
        <v>60.28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60.28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60.28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60.28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60.28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0.24</v>
      </c>
      <c r="E33" s="23">
        <f>ROUND(E30*0.4%,2)</f>
        <v>0</v>
      </c>
      <c r="F33" s="25"/>
      <c r="G33" s="25"/>
      <c r="H33" s="24">
        <f>D33+E33+F33+G33</f>
        <v>0.24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0.04</v>
      </c>
      <c r="E34" s="23">
        <f>ROUND(E33*15%,2)</f>
        <v>0</v>
      </c>
      <c r="F34" s="25"/>
      <c r="G34" s="25"/>
      <c r="H34" s="24">
        <f>D34+E34+F34+G34</f>
        <v>0.04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0.24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0.24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0.04</v>
      </c>
      <c r="E36" s="25">
        <f>ROUND(E34,2)</f>
        <v>0</v>
      </c>
      <c r="F36" s="25"/>
      <c r="G36" s="25"/>
      <c r="H36" s="25">
        <f>D36+E36+F36+G36</f>
        <v>0.04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60.52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60.52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56</v>
      </c>
      <c r="C40" s="29" t="s">
        <v>59</v>
      </c>
      <c r="D40" s="23">
        <f>ROUND(D37*1.122%,2)</f>
        <v>0.68</v>
      </c>
      <c r="E40" s="23">
        <f>ROUND(E37*1.793%,2)</f>
        <v>0</v>
      </c>
      <c r="F40" s="23"/>
      <c r="G40" s="23"/>
      <c r="H40" s="24">
        <f>D40+E40+F40+G40</f>
        <v>0.68</v>
      </c>
      <c r="I40" s="8"/>
    </row>
    <row r="41" spans="1:9" s="1" customFormat="1" ht="52.5" customHeight="1">
      <c r="A41" s="10"/>
      <c r="B41" s="14" t="s">
        <v>35</v>
      </c>
      <c r="C41" s="29" t="s">
        <v>58</v>
      </c>
      <c r="D41" s="25"/>
      <c r="E41" s="25"/>
      <c r="F41" s="25"/>
      <c r="G41" s="23">
        <f>ROUND(4.267/1.18/6.85,2)</f>
        <v>0.53</v>
      </c>
      <c r="H41" s="23">
        <f>G41</f>
        <v>0.53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0.68</v>
      </c>
      <c r="E42" s="25">
        <f>ROUND(+E41,2)</f>
        <v>0</v>
      </c>
      <c r="F42" s="25">
        <f>ROUND(+F41,2)</f>
        <v>0</v>
      </c>
      <c r="G42" s="25">
        <f>ROUND(+G41,2)</f>
        <v>0.53</v>
      </c>
      <c r="H42" s="25">
        <f>D42+E42+F42+G42</f>
        <v>1.21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61.2</v>
      </c>
      <c r="E43" s="25">
        <f>ROUND(E30+E42,2)</f>
        <v>0</v>
      </c>
      <c r="F43" s="25">
        <f>ROUND(F30+F42,2)</f>
        <v>0</v>
      </c>
      <c r="G43" s="25">
        <f>ROUND(G30+G42,2)</f>
        <v>0.53</v>
      </c>
      <c r="H43" s="25">
        <f>D43+E43+F43+G43</f>
        <v>61.730000000000004</v>
      </c>
      <c r="I43" s="8"/>
    </row>
    <row r="44" spans="1:9" s="1" customFormat="1" ht="21">
      <c r="A44" s="10"/>
      <c r="B44" s="14" t="s">
        <v>26</v>
      </c>
      <c r="C44" s="21" t="s">
        <v>27</v>
      </c>
      <c r="D44" s="23">
        <f>ROUND(D30*2%,2)</f>
        <v>1.21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1.21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62.410000000000004</v>
      </c>
      <c r="E45" s="25">
        <f>E43+E44</f>
        <v>0</v>
      </c>
      <c r="F45" s="25">
        <f>F43+F44</f>
        <v>0</v>
      </c>
      <c r="G45" s="25">
        <f>G44+G43</f>
        <v>0.53</v>
      </c>
      <c r="H45" s="25">
        <f aca="true" t="shared" si="0" ref="H45:H52">D45+E45+F45+G45</f>
        <v>62.940000000000005</v>
      </c>
      <c r="I45" s="8"/>
    </row>
    <row r="46" spans="1:9" s="1" customFormat="1" ht="16.5" customHeight="1">
      <c r="A46" s="10"/>
      <c r="B46" s="41" t="s">
        <v>51</v>
      </c>
      <c r="C46" s="29" t="s">
        <v>54</v>
      </c>
      <c r="D46" s="23">
        <f>ROUND(D45*5.65,2)</f>
        <v>352.62</v>
      </c>
      <c r="E46" s="24"/>
      <c r="F46" s="23"/>
      <c r="G46" s="24"/>
      <c r="H46" s="23">
        <f t="shared" si="0"/>
        <v>352.62</v>
      </c>
      <c r="I46" s="8"/>
    </row>
    <row r="47" spans="1:9" s="1" customFormat="1" ht="18.75" customHeight="1">
      <c r="A47" s="10"/>
      <c r="B47" s="42"/>
      <c r="C47" s="29" t="s">
        <v>55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27.75" customHeight="1">
      <c r="A48" s="10"/>
      <c r="B48" s="42"/>
      <c r="C48" s="21" t="s">
        <v>40</v>
      </c>
      <c r="D48" s="23"/>
      <c r="E48" s="24"/>
      <c r="F48" s="23"/>
      <c r="G48" s="24">
        <f>ROUND(4.267/1.18,2)</f>
        <v>3.62</v>
      </c>
      <c r="H48" s="23">
        <f t="shared" si="0"/>
        <v>3.62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352.62</v>
      </c>
      <c r="E49" s="26">
        <f>ROUND(E46+E47+E48,2)</f>
        <v>0</v>
      </c>
      <c r="F49" s="26">
        <f>ROUND(F46+F47+F48,2)</f>
        <v>0</v>
      </c>
      <c r="G49" s="26">
        <f>ROUND(G46+G47+G48,2)</f>
        <v>3.62</v>
      </c>
      <c r="H49" s="25">
        <f t="shared" si="0"/>
        <v>356.24</v>
      </c>
      <c r="I49" s="8"/>
    </row>
    <row r="50" spans="1:9" s="1" customFormat="1" ht="33.75" customHeight="1">
      <c r="A50" s="7"/>
      <c r="B50" s="14" t="s">
        <v>29</v>
      </c>
      <c r="C50" s="21" t="s">
        <v>30</v>
      </c>
      <c r="D50" s="27">
        <f>ROUND(D49*18%,2)</f>
        <v>63.47</v>
      </c>
      <c r="E50" s="27">
        <f>ROUND(E49*18%,2)</f>
        <v>0</v>
      </c>
      <c r="F50" s="27">
        <f>ROUND(F49*18%,2)</f>
        <v>0</v>
      </c>
      <c r="G50" s="27">
        <f>ROUND(G49*18%,2)</f>
        <v>0.65</v>
      </c>
      <c r="H50" s="23">
        <f t="shared" si="0"/>
        <v>64.12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416.09</v>
      </c>
      <c r="E51" s="25">
        <f>ROUND(E49+E50,2)</f>
        <v>0</v>
      </c>
      <c r="F51" s="25">
        <f>ROUND(F49+F50,2)</f>
        <v>0</v>
      </c>
      <c r="G51" s="25">
        <f>ROUND(G49+G50,2)</f>
        <v>4.27</v>
      </c>
      <c r="H51" s="25">
        <f t="shared" si="0"/>
        <v>420.35999999999996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0.226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0.226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2" t="s">
        <v>41</v>
      </c>
      <c r="B54" s="32"/>
      <c r="C54" s="46" t="s">
        <v>52</v>
      </c>
      <c r="D54" s="38"/>
      <c r="E54" s="38"/>
      <c r="F54" s="38"/>
      <c r="G54" s="38"/>
      <c r="H54" s="38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2" t="s">
        <v>0</v>
      </c>
      <c r="B56" s="32"/>
      <c r="C56" s="33"/>
      <c r="D56" s="33"/>
      <c r="E56" s="33"/>
      <c r="F56" s="33"/>
      <c r="G56" s="33"/>
      <c r="H56" s="33"/>
    </row>
  </sheetData>
  <sheetProtection/>
  <mergeCells count="30">
    <mergeCell ref="F9:G9"/>
    <mergeCell ref="F11:H11"/>
    <mergeCell ref="A17:H17"/>
    <mergeCell ref="A18:H18"/>
    <mergeCell ref="A54:B54"/>
    <mergeCell ref="C54:H54"/>
    <mergeCell ref="A23:A24"/>
    <mergeCell ref="B23:B24"/>
    <mergeCell ref="C23:C24"/>
    <mergeCell ref="D23:G23"/>
    <mergeCell ref="H23:H24"/>
    <mergeCell ref="A14:D14"/>
    <mergeCell ref="A3:H3"/>
    <mergeCell ref="B4:H4"/>
    <mergeCell ref="A12:D12"/>
    <mergeCell ref="A13:D13"/>
    <mergeCell ref="F13:I13"/>
    <mergeCell ref="A10:D10"/>
    <mergeCell ref="F10:I10"/>
    <mergeCell ref="A11:D11"/>
    <mergeCell ref="A56:B56"/>
    <mergeCell ref="C56:H56"/>
    <mergeCell ref="A6:D6"/>
    <mergeCell ref="F6:I6"/>
    <mergeCell ref="A8:B8"/>
    <mergeCell ref="F8:G8"/>
    <mergeCell ref="A20:H20"/>
    <mergeCell ref="F12:H12"/>
    <mergeCell ref="F14:H14"/>
    <mergeCell ref="B46:B48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ААТ</cp:lastModifiedBy>
  <cp:lastPrinted>2014-08-05T12:17:54Z</cp:lastPrinted>
  <dcterms:created xsi:type="dcterms:W3CDTF">1996-10-08T23:32:33Z</dcterms:created>
  <dcterms:modified xsi:type="dcterms:W3CDTF">2014-11-07T13:14:02Z</dcterms:modified>
  <cp:category/>
  <cp:version/>
  <cp:contentType/>
  <cp:contentStatus/>
</cp:coreProperties>
</file>